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95" windowHeight="870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Sheet1!$G$1:$G$3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Sheet1!$D$25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std" localSheetId="0" hidden="1">1</definedName>
    <definedName name="solver_tim" localSheetId="0" hidden="1">100</definedName>
    <definedName name="solver_tol" localSheetId="0" hidden="1">0.0005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01716"/>
</workbook>
</file>

<file path=xl/calcChain.xml><?xml version="1.0" encoding="utf-8"?>
<calcChain xmlns="http://schemas.openxmlformats.org/spreadsheetml/2006/main">
  <c r="D29" i="1"/>
  <c r="D27"/>
  <c r="C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D25"/>
</calcChain>
</file>

<file path=xl/sharedStrings.xml><?xml version="1.0" encoding="utf-8"?>
<sst xmlns="http://schemas.openxmlformats.org/spreadsheetml/2006/main" count="11" uniqueCount="11">
  <si>
    <t>Batch</t>
  </si>
  <si>
    <t>Time</t>
  </si>
  <si>
    <t>A</t>
  </si>
  <si>
    <t>B</t>
  </si>
  <si>
    <t>H</t>
  </si>
  <si>
    <t>K</t>
  </si>
  <si>
    <t>Pred</t>
  </si>
  <si>
    <t>Diff</t>
  </si>
  <si>
    <t>TSE</t>
  </si>
  <si>
    <t>Se</t>
  </si>
  <si>
    <t>Se (Trend)</t>
  </si>
</sst>
</file>

<file path=xl/styles.xml><?xml version="1.0" encoding="utf-8"?>
<styleSheet xmlns="http://schemas.openxmlformats.org/spreadsheetml/2006/main">
  <numFmts count="1">
    <numFmt numFmtId="164" formatCode="0.00000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4983889853689213"/>
          <c:y val="3.87323943661971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679628526415426"/>
          <c:y val="0.21126760563380281"/>
          <c:w val="0.65857709246228457"/>
          <c:h val="0.63028169014084512"/>
        </c:manualLayout>
      </c:layout>
      <c:scatterChart>
        <c:scatterStyle val="lineMarker"/>
        <c:ser>
          <c:idx val="0"/>
          <c:order val="0"/>
          <c:tx>
            <c:strRef>
              <c:f>Sheet1!$B$1</c:f>
              <c:strCache>
                <c:ptCount val="1"/>
                <c:pt idx="0">
                  <c:v>Time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1"/>
            <c:dispEq val="1"/>
            <c:trendlineLbl>
              <c:layout>
                <c:manualLayout>
                  <c:xMode val="edge"/>
                  <c:yMode val="edge"/>
                  <c:x val="9.3851280989711308E-2"/>
                  <c:y val="2.46478873239436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dispRSqr val="1"/>
            <c:dispEq val="1"/>
            <c:trendlineLbl>
              <c:layout>
                <c:manualLayout>
                  <c:xMode val="edge"/>
                  <c:yMode val="edge"/>
                  <c:x val="0.63430520944770408"/>
                  <c:y val="3.169014084507042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Sheet1!$A$2:$A$23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Sheet1!$B$2:$B$23</c:f>
              <c:numCache>
                <c:formatCode>0.00</c:formatCode>
                <c:ptCount val="22"/>
                <c:pt idx="0">
                  <c:v>125</c:v>
                </c:pt>
                <c:pt idx="1">
                  <c:v>110.87</c:v>
                </c:pt>
                <c:pt idx="2">
                  <c:v>105.35</c:v>
                </c:pt>
                <c:pt idx="3">
                  <c:v>103.34</c:v>
                </c:pt>
                <c:pt idx="4">
                  <c:v>98.98</c:v>
                </c:pt>
                <c:pt idx="5">
                  <c:v>99.9</c:v>
                </c:pt>
                <c:pt idx="6">
                  <c:v>91.49</c:v>
                </c:pt>
                <c:pt idx="7">
                  <c:v>93.1</c:v>
                </c:pt>
                <c:pt idx="8">
                  <c:v>92.23</c:v>
                </c:pt>
                <c:pt idx="9">
                  <c:v>86.19</c:v>
                </c:pt>
                <c:pt idx="10">
                  <c:v>82.09</c:v>
                </c:pt>
                <c:pt idx="11">
                  <c:v>82.32</c:v>
                </c:pt>
                <c:pt idx="12">
                  <c:v>87.67</c:v>
                </c:pt>
                <c:pt idx="13">
                  <c:v>81.72</c:v>
                </c:pt>
                <c:pt idx="14">
                  <c:v>83.72</c:v>
                </c:pt>
                <c:pt idx="15">
                  <c:v>81.53</c:v>
                </c:pt>
                <c:pt idx="16">
                  <c:v>80.459999999999994</c:v>
                </c:pt>
                <c:pt idx="17">
                  <c:v>76.53</c:v>
                </c:pt>
                <c:pt idx="18">
                  <c:v>82.06</c:v>
                </c:pt>
                <c:pt idx="19">
                  <c:v>82.81</c:v>
                </c:pt>
                <c:pt idx="20">
                  <c:v>76.52</c:v>
                </c:pt>
                <c:pt idx="21">
                  <c:v>78.45</c:v>
                </c:pt>
              </c:numCache>
            </c:numRef>
          </c:yVal>
        </c:ser>
        <c:axId val="133819008"/>
        <c:axId val="139100544"/>
      </c:scatterChart>
      <c:valAx>
        <c:axId val="133819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00544"/>
        <c:crosses val="autoZero"/>
        <c:crossBetween val="midCat"/>
      </c:valAx>
      <c:valAx>
        <c:axId val="139100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19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73588841254617"/>
          <c:y val="0.41549295774647887"/>
          <c:w val="0.18932068751372799"/>
          <c:h val="0.22535211267605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8</xdr:row>
      <xdr:rowOff>66675</xdr:rowOff>
    </xdr:from>
    <xdr:to>
      <xdr:col>15</xdr:col>
      <xdr:colOff>190500</xdr:colOff>
      <xdr:row>25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D29" sqref="D29"/>
    </sheetView>
  </sheetViews>
  <sheetFormatPr defaultRowHeight="12.75"/>
  <cols>
    <col min="3" max="3" width="10.7109375" customWidth="1"/>
    <col min="4" max="4" width="11.5703125" bestFit="1" customWidth="1"/>
  </cols>
  <sheetData>
    <row r="1" spans="1:7">
      <c r="A1" s="1" t="s">
        <v>0</v>
      </c>
      <c r="B1" s="1" t="s">
        <v>1</v>
      </c>
      <c r="C1" s="1" t="s">
        <v>6</v>
      </c>
      <c r="D1" s="1" t="s">
        <v>7</v>
      </c>
      <c r="F1" t="s">
        <v>2</v>
      </c>
      <c r="G1">
        <v>-0.2</v>
      </c>
    </row>
    <row r="2" spans="1:7">
      <c r="A2">
        <v>1</v>
      </c>
      <c r="B2" s="2">
        <v>125</v>
      </c>
      <c r="C2" s="3">
        <f>$G$4+$G$2*EXP($G$1*(A2-$G$3))</f>
        <v>125.07701830198395</v>
      </c>
      <c r="D2" s="3">
        <f>(B2-C2)^2</f>
        <v>5.9318188404916842E-3</v>
      </c>
      <c r="F2" t="s">
        <v>3</v>
      </c>
      <c r="G2">
        <v>57.5</v>
      </c>
    </row>
    <row r="3" spans="1:7">
      <c r="A3">
        <v>2</v>
      </c>
      <c r="B3" s="2">
        <v>110.87</v>
      </c>
      <c r="C3" s="3">
        <f t="shared" ref="C3:C23" si="0">$G$4+$G$2*EXP($G$1*(A3-$G$3))</f>
        <v>116.54340264704926</v>
      </c>
      <c r="D3" s="3">
        <f t="shared" ref="D3:D23" si="1">(B3-C3)^2</f>
        <v>32.18749759554553</v>
      </c>
      <c r="F3" t="s">
        <v>4</v>
      </c>
      <c r="G3">
        <v>0</v>
      </c>
    </row>
    <row r="4" spans="1:7">
      <c r="A4">
        <v>3</v>
      </c>
      <c r="B4" s="2">
        <v>105.35</v>
      </c>
      <c r="C4" s="3">
        <f t="shared" si="0"/>
        <v>109.55666907540652</v>
      </c>
      <c r="D4" s="3">
        <f t="shared" si="1"/>
        <v>17.696064709981574</v>
      </c>
      <c r="F4" t="s">
        <v>5</v>
      </c>
      <c r="G4">
        <v>78</v>
      </c>
    </row>
    <row r="5" spans="1:7">
      <c r="A5">
        <v>4</v>
      </c>
      <c r="B5" s="2">
        <v>103.34</v>
      </c>
      <c r="C5" s="3">
        <f t="shared" si="0"/>
        <v>103.83641543674024</v>
      </c>
      <c r="D5" s="3">
        <f t="shared" si="1"/>
        <v>0.24642828583399906</v>
      </c>
    </row>
    <row r="6" spans="1:7">
      <c r="A6">
        <v>5</v>
      </c>
      <c r="B6" s="2">
        <v>98.98</v>
      </c>
      <c r="C6" s="3">
        <f t="shared" si="0"/>
        <v>99.153067867357933</v>
      </c>
      <c r="D6" s="3">
        <f t="shared" si="1"/>
        <v>2.9952486711821748E-2</v>
      </c>
    </row>
    <row r="7" spans="1:7">
      <c r="A7">
        <v>6</v>
      </c>
      <c r="B7" s="2">
        <v>99.9</v>
      </c>
      <c r="C7" s="3">
        <f t="shared" si="0"/>
        <v>95.318667184951622</v>
      </c>
      <c r="D7" s="3">
        <f t="shared" si="1"/>
        <v>20.98861036223915</v>
      </c>
    </row>
    <row r="8" spans="1:7">
      <c r="A8">
        <v>7</v>
      </c>
      <c r="B8" s="2">
        <v>91.49</v>
      </c>
      <c r="C8" s="3">
        <f t="shared" si="0"/>
        <v>92.179325426642365</v>
      </c>
      <c r="D8" s="3">
        <f t="shared" si="1"/>
        <v>0.47516954381568488</v>
      </c>
    </row>
    <row r="9" spans="1:7">
      <c r="A9">
        <v>8</v>
      </c>
      <c r="B9" s="2">
        <v>93.1</v>
      </c>
      <c r="C9" s="3">
        <f t="shared" si="0"/>
        <v>89.609049784692687</v>
      </c>
      <c r="D9" s="3">
        <f t="shared" si="1"/>
        <v>12.186733405754138</v>
      </c>
    </row>
    <row r="10" spans="1:7">
      <c r="A10">
        <v>9</v>
      </c>
      <c r="B10" s="2">
        <v>92.23</v>
      </c>
      <c r="C10" s="3">
        <f t="shared" si="0"/>
        <v>87.504686072741222</v>
      </c>
      <c r="D10" s="3">
        <f t="shared" si="1"/>
        <v>22.328591711145812</v>
      </c>
    </row>
    <row r="11" spans="1:7">
      <c r="A11">
        <v>10</v>
      </c>
      <c r="B11" s="2">
        <v>86.19</v>
      </c>
      <c r="C11" s="3">
        <f t="shared" si="0"/>
        <v>85.781778786105235</v>
      </c>
      <c r="D11" s="3">
        <f t="shared" si="1"/>
        <v>0.16664455947371346</v>
      </c>
    </row>
    <row r="12" spans="1:7">
      <c r="A12">
        <v>11</v>
      </c>
      <c r="B12" s="2">
        <v>82.09</v>
      </c>
      <c r="C12" s="3">
        <f t="shared" si="0"/>
        <v>84.371181605834195</v>
      </c>
      <c r="D12" s="3">
        <f t="shared" si="1"/>
        <v>5.2037895187962624</v>
      </c>
    </row>
    <row r="13" spans="1:7">
      <c r="A13">
        <v>12</v>
      </c>
      <c r="B13" s="2">
        <v>82.32</v>
      </c>
      <c r="C13" s="3">
        <f t="shared" si="0"/>
        <v>83.21628231414121</v>
      </c>
      <c r="D13" s="3">
        <f t="shared" si="1"/>
        <v>0.80332198664233567</v>
      </c>
    </row>
    <row r="14" spans="1:7">
      <c r="A14">
        <v>13</v>
      </c>
      <c r="B14" s="2">
        <v>87.67</v>
      </c>
      <c r="C14" s="3">
        <f t="shared" si="0"/>
        <v>82.270730747324194</v>
      </c>
      <c r="D14" s="3">
        <f t="shared" si="1"/>
        <v>29.152108462890375</v>
      </c>
    </row>
    <row r="15" spans="1:7">
      <c r="A15">
        <v>14</v>
      </c>
      <c r="B15" s="2">
        <v>81.72</v>
      </c>
      <c r="C15" s="3">
        <f t="shared" si="0"/>
        <v>81.496578600950031</v>
      </c>
      <c r="D15" s="3">
        <f t="shared" si="1"/>
        <v>4.9917121553445166E-2</v>
      </c>
    </row>
    <row r="16" spans="1:7">
      <c r="A16">
        <v>15</v>
      </c>
      <c r="B16" s="2">
        <v>83.72</v>
      </c>
      <c r="C16" s="3">
        <f t="shared" si="0"/>
        <v>80.862756431152178</v>
      </c>
      <c r="D16" s="3">
        <f t="shared" si="1"/>
        <v>8.1638408117222312</v>
      </c>
    </row>
    <row r="17" spans="1:4">
      <c r="A17">
        <v>16</v>
      </c>
      <c r="B17" s="2">
        <v>81.53</v>
      </c>
      <c r="C17" s="3">
        <f t="shared" si="0"/>
        <v>80.343826728756056</v>
      </c>
      <c r="D17" s="3">
        <f t="shared" si="1"/>
        <v>1.407007029413561</v>
      </c>
    </row>
    <row r="18" spans="1:4">
      <c r="A18">
        <v>17</v>
      </c>
      <c r="B18" s="2">
        <v>80.459999999999994</v>
      </c>
      <c r="C18" s="3">
        <f t="shared" si="0"/>
        <v>79.918963022718742</v>
      </c>
      <c r="D18" s="3">
        <f t="shared" si="1"/>
        <v>0.29272101078563351</v>
      </c>
    </row>
    <row r="19" spans="1:4">
      <c r="A19">
        <v>18</v>
      </c>
      <c r="B19" s="2">
        <v>76.53</v>
      </c>
      <c r="C19" s="3">
        <f t="shared" si="0"/>
        <v>79.571114040719323</v>
      </c>
      <c r="D19" s="3">
        <f t="shared" si="1"/>
        <v>9.2483746086601997</v>
      </c>
    </row>
    <row r="20" spans="1:4">
      <c r="A20">
        <v>19</v>
      </c>
      <c r="B20" s="2">
        <v>82.06</v>
      </c>
      <c r="C20" s="3">
        <f t="shared" si="0"/>
        <v>79.286319381729527</v>
      </c>
      <c r="D20" s="3">
        <f t="shared" si="1"/>
        <v>7.6933041721692863</v>
      </c>
    </row>
    <row r="21" spans="1:4">
      <c r="A21">
        <v>20</v>
      </c>
      <c r="B21" s="2">
        <v>82.81</v>
      </c>
      <c r="C21" s="3">
        <f t="shared" si="0"/>
        <v>79.053149236102215</v>
      </c>
      <c r="D21" s="3">
        <f t="shared" si="1"/>
        <v>14.113927662199391</v>
      </c>
    </row>
    <row r="22" spans="1:4">
      <c r="A22">
        <v>21</v>
      </c>
      <c r="B22" s="2">
        <v>76.52</v>
      </c>
      <c r="C22" s="3">
        <f t="shared" si="0"/>
        <v>78.862245667177461</v>
      </c>
      <c r="D22" s="3">
        <f t="shared" si="1"/>
        <v>5.4861147654116103</v>
      </c>
    </row>
    <row r="23" spans="1:4">
      <c r="A23">
        <v>22</v>
      </c>
      <c r="B23" s="2">
        <v>78.45</v>
      </c>
      <c r="C23" s="3">
        <f t="shared" si="0"/>
        <v>78.705947044426438</v>
      </c>
      <c r="D23" s="3">
        <f t="shared" si="1"/>
        <v>6.5508889550627447E-2</v>
      </c>
    </row>
    <row r="25" spans="1:4">
      <c r="C25" t="s">
        <v>8</v>
      </c>
      <c r="D25" s="3">
        <f>SUM(D2:D23)</f>
        <v>187.99156051913684</v>
      </c>
    </row>
    <row r="27" spans="1:4">
      <c r="C27" t="s">
        <v>9</v>
      </c>
      <c r="D27">
        <f>SQRT(D25/(COUNT(D2:D23)-3))</f>
        <v>3.1455194577210834</v>
      </c>
    </row>
    <row r="29" spans="1:4">
      <c r="C29" t="s">
        <v>10</v>
      </c>
      <c r="D29">
        <f>SQRT((COUNT(D2:D23)-1)/(COUNT(D2:D23)-2))*STDEV(B2:B23)*SQRT(1-(0.9582^2))</f>
        <v>3.6710442027298651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2003-11-17T19:48:29Z</dcterms:created>
  <dcterms:modified xsi:type="dcterms:W3CDTF">2014-08-25T13:53:40Z</dcterms:modified>
</cp:coreProperties>
</file>